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bcecatholicedu.sharepoint.com/sites/sp-christthekingdbay/staff/School Documents/Finance/School Budget/2025/"/>
    </mc:Choice>
  </mc:AlternateContent>
  <xr:revisionPtr revIDLastSave="48" documentId="8_{56A9296B-9B4C-43E6-A832-E046DBA815A8}" xr6:coauthVersionLast="47" xr6:coauthVersionMax="47" xr10:uidLastSave="{80F6A21F-317C-4884-8FFB-7B2DDA031B46}"/>
  <workbookProtection workbookAlgorithmName="SHA-512" workbookHashValue="/7WfO2FJEJRx/56+I0fcxfSa4hQlSWHDwQx1qui+2FOIJq2NHEix1qZwhB19/4ktPeQtte1iGYk4fm4S+kNsMA==" workbookSaltValue="o4mpoqtgael9aUFN3p+esQ==" workbookSpinCount="100000" lockStructure="1"/>
  <bookViews>
    <workbookView xWindow="-120" yWindow="-120" windowWidth="29040" windowHeight="15840" xr2:uid="{00000000-000D-0000-FFFF-FFFF00000000}"/>
  </bookViews>
  <sheets>
    <sheet name="Fee Calculation" sheetId="1" r:id="rId1"/>
    <sheet name="Workings" sheetId="2" state="hidden" r:id="rId2"/>
  </sheets>
  <externalReferences>
    <externalReference r:id="rId3"/>
  </externalReferences>
  <definedNames>
    <definedName name="No._of_Students">Workings!$A$2:$A$5</definedName>
    <definedName name="One_or_Zero">[1]Sheet1!$C$3:$C$4</definedName>
    <definedName name="Payment_Options">Workings!$A$20:$A$23</definedName>
    <definedName name="_xlnm.Print_Area" localSheetId="0">'Fee Calculation'!$B$1:$F$50</definedName>
    <definedName name="Year_Levels">Workings!$A$10:$A$16</definedName>
    <definedName name="Zero_to_Ten">[1]Sheet1!$D$3:$D$13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30" i="1"/>
  <c r="E31" i="1" l="1"/>
  <c r="F31" i="1" s="1"/>
  <c r="F41" i="1" l="1"/>
  <c r="F22" i="1" l="1"/>
  <c r="E27" i="1" l="1"/>
  <c r="E25" i="1"/>
  <c r="E19" i="1"/>
  <c r="F20" i="1" s="1"/>
  <c r="F19" i="1" l="1"/>
  <c r="F30" i="1"/>
  <c r="E29" i="1"/>
  <c r="F29" i="1" s="1"/>
  <c r="E28" i="1"/>
  <c r="F28" i="1" s="1"/>
  <c r="F27" i="1"/>
  <c r="E26" i="1"/>
  <c r="F26" i="1" s="1"/>
  <c r="F25" i="1"/>
  <c r="F33" i="1" l="1"/>
  <c r="F35" i="1" s="1"/>
  <c r="F39" i="1" l="1"/>
  <c r="F48" i="1" s="1"/>
  <c r="F40" i="1"/>
  <c r="F50" i="1"/>
  <c r="F38" i="1"/>
  <c r="F47" i="1" s="1"/>
  <c r="F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pcletson</author>
  </authors>
  <commentList>
    <comment ref="F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 Child = $1,850
2 Children = $2,960
3 Children = $3,700
4+ Children = $4,070</t>
        </r>
      </text>
    </comment>
  </commentList>
</comments>
</file>

<file path=xl/sharedStrings.xml><?xml version="1.0" encoding="utf-8"?>
<sst xmlns="http://schemas.openxmlformats.org/spreadsheetml/2006/main" count="68" uniqueCount="64">
  <si>
    <t>Christ the King, DECEPTION BAY</t>
  </si>
  <si>
    <t xml:space="preserve">2025 Fee Calculation Worksheet </t>
  </si>
  <si>
    <t xml:space="preserve">                                </t>
  </si>
  <si>
    <t>Instructions for Use of Worksheet</t>
  </si>
  <si>
    <t>1. Insert First Name, Surname and use the drop down box feature to select the Year Level in 2025 for each student</t>
  </si>
  <si>
    <t>2. In the green cell please enter any outstanding (unpaid) fees or any credit balances from 2024</t>
  </si>
  <si>
    <t>3. Under the Voluntary Contributions section, use the tickbox  to choose Voluntary Contributions (Not applicable)</t>
  </si>
  <si>
    <t>4. In the Payment Options section, use the button to select a payment frequency and you may also update the number of weeks, fortnights or months.</t>
  </si>
  <si>
    <t>5. In the red section select payment method.  If paying by Direct Debit, please return worksheet with the relevant Direct Debit form</t>
  </si>
  <si>
    <t xml:space="preserve">FAMILY NAME: </t>
  </si>
  <si>
    <t>New Direct Debit Arrangement:</t>
  </si>
  <si>
    <t>Student #1</t>
  </si>
  <si>
    <t>Student #2</t>
  </si>
  <si>
    <t>Student #3</t>
  </si>
  <si>
    <t>Student #4</t>
  </si>
  <si>
    <t>Student's First Name:</t>
  </si>
  <si>
    <t>Student's Surname:</t>
  </si>
  <si>
    <t>Year Level for 2025</t>
  </si>
  <si>
    <t>FIXED FEES PER ANNUM</t>
  </si>
  <si>
    <t>Number of relevant students</t>
  </si>
  <si>
    <t>$</t>
  </si>
  <si>
    <t xml:space="preserve">2025 Tuition Fees </t>
  </si>
  <si>
    <t>2025 Capital Levy</t>
  </si>
  <si>
    <t>2024 Closing Account Balance (if known)</t>
  </si>
  <si>
    <t>Please enter any outstanding fees (+) or any credit balances (-) from 2024</t>
  </si>
  <si>
    <t>STUDENT LEVIES (includes Resource, Technology and Bookpack)</t>
  </si>
  <si>
    <t>Fee Schedule
(Annual)</t>
  </si>
  <si>
    <t>Prep Student Levy</t>
  </si>
  <si>
    <t xml:space="preserve">   </t>
  </si>
  <si>
    <t xml:space="preserve">Year 1 Student Levy </t>
  </si>
  <si>
    <t xml:space="preserve">Year 2 Student Levy </t>
  </si>
  <si>
    <t>Year 3 Student Levy</t>
  </si>
  <si>
    <t xml:space="preserve">Year 4 Student Levy </t>
  </si>
  <si>
    <t xml:space="preserve">Year 5 Student Levy </t>
  </si>
  <si>
    <t xml:space="preserve">Year 6 Student Levy </t>
  </si>
  <si>
    <t>Sub -Total</t>
  </si>
  <si>
    <t>Grand Total</t>
  </si>
  <si>
    <t>Payment Options</t>
  </si>
  <si>
    <t>Number of payments</t>
  </si>
  <si>
    <t>Frequency</t>
  </si>
  <si>
    <t>Amount per payment</t>
  </si>
  <si>
    <t>Payment Frequency - Weekly: February to November 2025 (Note:Exact dates are flexible)</t>
  </si>
  <si>
    <t>Payment Frequency - Fortnightly: February to November 2025 (Note: Exact dates are flexible)</t>
  </si>
  <si>
    <t>Payment Frequency - Monthly: February to November 2025 (Note: Exact dates are flexible)</t>
  </si>
  <si>
    <t>Payment Frequency - Each Term: Feb, April, July, Oct 2025</t>
  </si>
  <si>
    <t>Summary</t>
  </si>
  <si>
    <t>I expect to pay by (please make selection):</t>
  </si>
  <si>
    <t>Direct Debit</t>
  </si>
  <si>
    <t/>
  </si>
  <si>
    <t>Amount calculated from Payment Options section above</t>
  </si>
  <si>
    <t xml:space="preserve"> Weekly payments of:</t>
  </si>
  <si>
    <t xml:space="preserve"> Fortnightly payments of:</t>
  </si>
  <si>
    <t>Monthly payments of:</t>
  </si>
  <si>
    <t>4 Term payments of:</t>
  </si>
  <si>
    <t>No. of Students</t>
  </si>
  <si>
    <t>Fee</t>
  </si>
  <si>
    <t>Year Levels</t>
  </si>
  <si>
    <t>Prep</t>
  </si>
  <si>
    <t>BPOINT</t>
  </si>
  <si>
    <t>Bpay</t>
  </si>
  <si>
    <t>Direct Bank Deposit</t>
  </si>
  <si>
    <t>Payment Method</t>
  </si>
  <si>
    <t>Building, Library and Parish Fund Options</t>
  </si>
  <si>
    <t>Prep Prepayment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</si>
</sst>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&quot;$&quot;#,##0.000;[Red]\-&quot;$&quot;#,##0.000"/>
    <numFmt numFmtId="167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0"/>
      <color theme="1"/>
      <name val="Calibri"/>
      <family val="2"/>
      <scheme val="minor"/>
    </font>
    <font>
      <b/>
      <i/>
      <sz val="8"/>
      <name val="Arial"/>
      <family val="2"/>
    </font>
    <font>
      <sz val="10"/>
      <name val="Arial"/>
      <family val="2"/>
    </font>
    <font>
      <b/>
      <i/>
      <sz val="12"/>
      <color rgb="FFFF0000"/>
      <name val="Arial"/>
      <family val="2"/>
    </font>
    <font>
      <b/>
      <i/>
      <u/>
      <sz val="12"/>
      <name val="Arial"/>
      <family val="2"/>
    </font>
    <font>
      <b/>
      <i/>
      <sz val="12"/>
      <name val="Arial Narrow"/>
      <family val="2"/>
    </font>
    <font>
      <b/>
      <i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b/>
      <i/>
      <sz val="12"/>
      <color theme="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24">
    <xf numFmtId="0" fontId="0" fillId="0" borderId="0" xfId="0"/>
    <xf numFmtId="43" fontId="2" fillId="2" borderId="3" xfId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8" fontId="4" fillId="0" borderId="6" xfId="0" applyNumberFormat="1" applyFont="1" applyBorder="1" applyAlignment="1">
      <alignment vertical="center"/>
    </xf>
    <xf numFmtId="8" fontId="4" fillId="4" borderId="6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21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7" fillId="0" borderId="22" xfId="2" applyFont="1" applyBorder="1" applyAlignment="1">
      <alignment horizontal="left" vertical="center"/>
    </xf>
    <xf numFmtId="0" fontId="11" fillId="0" borderId="0" xfId="2" applyFont="1" applyAlignment="1">
      <alignment horizontal="center" wrapText="1"/>
    </xf>
    <xf numFmtId="0" fontId="7" fillId="0" borderId="21" xfId="2" applyFont="1" applyBorder="1" applyAlignment="1">
      <alignment horizontal="left" vertical="center" wrapText="1"/>
    </xf>
    <xf numFmtId="0" fontId="14" fillId="0" borderId="23" xfId="2" applyFont="1" applyBorder="1" applyAlignment="1">
      <alignment horizontal="left" vertical="center"/>
    </xf>
    <xf numFmtId="0" fontId="16" fillId="0" borderId="14" xfId="2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5" fillId="0" borderId="20" xfId="2" applyFont="1" applyBorder="1" applyAlignment="1">
      <alignment horizontal="center" wrapText="1"/>
    </xf>
    <xf numFmtId="0" fontId="19" fillId="0" borderId="20" xfId="0" applyFont="1" applyBorder="1" applyAlignment="1">
      <alignment horizontal="left"/>
    </xf>
    <xf numFmtId="7" fontId="7" fillId="0" borderId="20" xfId="3" applyNumberFormat="1" applyFont="1" applyFill="1" applyBorder="1" applyAlignment="1" applyProtection="1">
      <alignment horizontal="right" vertical="center"/>
    </xf>
    <xf numFmtId="0" fontId="11" fillId="0" borderId="0" xfId="2" applyFont="1"/>
    <xf numFmtId="165" fontId="4" fillId="0" borderId="5" xfId="1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3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9" fillId="5" borderId="5" xfId="0" applyFont="1" applyFill="1" applyBorder="1" applyAlignment="1" applyProtection="1">
      <alignment horizontal="left" vertical="center"/>
      <protection locked="0"/>
    </xf>
    <xf numFmtId="165" fontId="4" fillId="0" borderId="27" xfId="1" applyNumberFormat="1" applyFont="1" applyFill="1" applyBorder="1" applyAlignment="1" applyProtection="1">
      <alignment horizontal="center" vertical="center"/>
    </xf>
    <xf numFmtId="8" fontId="4" fillId="0" borderId="28" xfId="0" applyNumberFormat="1" applyFont="1" applyBorder="1" applyAlignment="1">
      <alignment vertical="center"/>
    </xf>
    <xf numFmtId="43" fontId="21" fillId="0" borderId="10" xfId="1" applyFont="1" applyFill="1" applyBorder="1" applyAlignment="1" applyProtection="1">
      <alignment horizontal="center" vertical="center" wrapText="1"/>
    </xf>
    <xf numFmtId="43" fontId="21" fillId="0" borderId="11" xfId="1" applyFont="1" applyFill="1" applyBorder="1" applyAlignment="1" applyProtection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0" fillId="0" borderId="19" xfId="0" applyBorder="1"/>
    <xf numFmtId="0" fontId="15" fillId="0" borderId="0" xfId="2" applyFont="1" applyAlignment="1">
      <alignment horizontal="right" vertical="center"/>
    </xf>
    <xf numFmtId="0" fontId="15" fillId="0" borderId="19" xfId="2" applyFont="1" applyBorder="1" applyAlignment="1">
      <alignment horizontal="right" vertical="center"/>
    </xf>
    <xf numFmtId="0" fontId="7" fillId="0" borderId="22" xfId="2" applyFont="1" applyBorder="1" applyAlignment="1">
      <alignment horizontal="center" vertical="center"/>
    </xf>
    <xf numFmtId="0" fontId="11" fillId="0" borderId="0" xfId="2" applyFont="1" applyAlignment="1">
      <alignment horizontal="left" vertical="top" wrapText="1"/>
    </xf>
    <xf numFmtId="0" fontId="6" fillId="3" borderId="21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8" fontId="6" fillId="3" borderId="22" xfId="0" applyNumberFormat="1" applyFont="1" applyFill="1" applyBorder="1"/>
    <xf numFmtId="8" fontId="4" fillId="3" borderId="22" xfId="0" applyNumberFormat="1" applyFont="1" applyFill="1" applyBorder="1" applyAlignment="1">
      <alignment vertical="center"/>
    </xf>
    <xf numFmtId="0" fontId="21" fillId="3" borderId="21" xfId="0" applyFont="1" applyFill="1" applyBorder="1" applyAlignment="1">
      <alignment horizontal="left" vertical="center" wrapText="1"/>
    </xf>
    <xf numFmtId="0" fontId="0" fillId="3" borderId="0" xfId="0" applyFill="1"/>
    <xf numFmtId="8" fontId="4" fillId="3" borderId="0" xfId="1" applyNumberFormat="1" applyFont="1" applyFill="1" applyBorder="1" applyAlignment="1" applyProtection="1">
      <alignment horizontal="right" vertical="center"/>
    </xf>
    <xf numFmtId="165" fontId="4" fillId="3" borderId="0" xfId="1" applyNumberFormat="1" applyFont="1" applyFill="1" applyBorder="1" applyAlignment="1" applyProtection="1">
      <alignment horizontal="center" vertical="center"/>
    </xf>
    <xf numFmtId="43" fontId="4" fillId="3" borderId="32" xfId="1" applyFont="1" applyFill="1" applyBorder="1" applyAlignment="1" applyProtection="1">
      <alignment horizontal="right" vertical="center"/>
    </xf>
    <xf numFmtId="165" fontId="4" fillId="3" borderId="32" xfId="1" applyNumberFormat="1" applyFont="1" applyFill="1" applyBorder="1" applyAlignment="1" applyProtection="1">
      <alignment horizontal="center" vertical="center"/>
      <protection locked="0"/>
    </xf>
    <xf numFmtId="8" fontId="4" fillId="3" borderId="33" xfId="0" applyNumberFormat="1" applyFont="1" applyFill="1" applyBorder="1" applyAlignment="1">
      <alignment vertical="center"/>
    </xf>
    <xf numFmtId="8" fontId="6" fillId="0" borderId="18" xfId="0" applyNumberFormat="1" applyFont="1" applyBorder="1" applyAlignment="1">
      <alignment vertical="center"/>
    </xf>
    <xf numFmtId="0" fontId="7" fillId="0" borderId="21" xfId="2" applyFont="1" applyBorder="1" applyAlignment="1">
      <alignment horizontal="center" vertical="center" wrapText="1"/>
    </xf>
    <xf numFmtId="8" fontId="0" fillId="0" borderId="0" xfId="0" applyNumberFormat="1"/>
    <xf numFmtId="0" fontId="4" fillId="0" borderId="0" xfId="2" applyFont="1" applyAlignment="1">
      <alignment horizontal="left" vertical="top" wrapText="1"/>
    </xf>
    <xf numFmtId="43" fontId="4" fillId="0" borderId="13" xfId="1" applyFont="1" applyFill="1" applyBorder="1" applyAlignment="1" applyProtection="1">
      <alignment horizontal="right" vertical="center"/>
    </xf>
    <xf numFmtId="8" fontId="4" fillId="0" borderId="26" xfId="0" applyNumberFormat="1" applyFont="1" applyBorder="1" applyAlignment="1">
      <alignment vertical="center"/>
    </xf>
    <xf numFmtId="8" fontId="4" fillId="7" borderId="27" xfId="1" applyNumberFormat="1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/>
      <protection locked="0"/>
    </xf>
    <xf numFmtId="0" fontId="0" fillId="0" borderId="22" xfId="0" applyBorder="1"/>
    <xf numFmtId="0" fontId="8" fillId="0" borderId="0" xfId="2" applyFont="1" applyAlignment="1">
      <alignment horizontal="center" vertical="center" wrapText="1"/>
    </xf>
    <xf numFmtId="166" fontId="0" fillId="0" borderId="0" xfId="0" applyNumberFormat="1"/>
    <xf numFmtId="0" fontId="19" fillId="3" borderId="20" xfId="0" applyFont="1" applyFill="1" applyBorder="1" applyAlignment="1">
      <alignment horizontal="left"/>
    </xf>
    <xf numFmtId="0" fontId="22" fillId="0" borderId="0" xfId="2" applyFont="1" applyAlignment="1">
      <alignment horizontal="left" vertical="center" wrapText="1"/>
    </xf>
    <xf numFmtId="0" fontId="26" fillId="0" borderId="20" xfId="2" applyFont="1" applyBorder="1" applyAlignment="1">
      <alignment horizontal="left" vertical="center" wrapText="1"/>
    </xf>
    <xf numFmtId="0" fontId="4" fillId="4" borderId="34" xfId="0" applyFont="1" applyFill="1" applyBorder="1" applyAlignment="1" applyProtection="1">
      <alignment horizontal="center" vertical="center"/>
      <protection locked="0"/>
    </xf>
    <xf numFmtId="0" fontId="9" fillId="5" borderId="19" xfId="0" applyFont="1" applyFill="1" applyBorder="1" applyAlignment="1">
      <alignment horizontal="left" vertical="center"/>
    </xf>
    <xf numFmtId="8" fontId="4" fillId="0" borderId="35" xfId="0" applyNumberFormat="1" applyFont="1" applyBorder="1" applyAlignment="1">
      <alignment vertical="center"/>
    </xf>
    <xf numFmtId="0" fontId="9" fillId="5" borderId="36" xfId="0" applyFont="1" applyFill="1" applyBorder="1" applyAlignment="1">
      <alignment horizontal="left" vertical="center"/>
    </xf>
    <xf numFmtId="167" fontId="4" fillId="0" borderId="5" xfId="1" applyNumberFormat="1" applyFont="1" applyFill="1" applyBorder="1" applyAlignment="1" applyProtection="1">
      <alignment horizontal="right" vertical="center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12" fillId="7" borderId="21" xfId="2" applyFill="1" applyBorder="1" applyAlignment="1">
      <alignment horizontal="left" vertical="center"/>
    </xf>
    <xf numFmtId="0" fontId="12" fillId="7" borderId="0" xfId="2" applyFill="1" applyAlignment="1">
      <alignment horizontal="left" vertical="center"/>
    </xf>
    <xf numFmtId="0" fontId="12" fillId="7" borderId="22" xfId="2" applyFill="1" applyBorder="1" applyAlignment="1">
      <alignment horizontal="left" vertical="center"/>
    </xf>
    <xf numFmtId="0" fontId="12" fillId="8" borderId="21" xfId="2" applyFill="1" applyBorder="1" applyAlignment="1">
      <alignment vertical="center" wrapText="1"/>
    </xf>
    <xf numFmtId="0" fontId="12" fillId="8" borderId="0" xfId="2" applyFill="1" applyAlignment="1">
      <alignment vertical="center" wrapText="1"/>
    </xf>
    <xf numFmtId="0" fontId="12" fillId="8" borderId="22" xfId="2" applyFill="1" applyBorder="1" applyAlignment="1">
      <alignment vertical="center" wrapText="1"/>
    </xf>
    <xf numFmtId="0" fontId="12" fillId="5" borderId="21" xfId="2" applyFill="1" applyBorder="1" applyAlignment="1">
      <alignment vertical="center" wrapText="1"/>
    </xf>
    <xf numFmtId="0" fontId="12" fillId="5" borderId="0" xfId="2" applyFill="1" applyAlignment="1">
      <alignment vertical="center" wrapText="1"/>
    </xf>
    <xf numFmtId="0" fontId="12" fillId="5" borderId="22" xfId="2" applyFill="1" applyBorder="1" applyAlignment="1">
      <alignment vertical="center" wrapText="1"/>
    </xf>
    <xf numFmtId="0" fontId="22" fillId="6" borderId="23" xfId="2" applyFont="1" applyFill="1" applyBorder="1" applyAlignment="1">
      <alignment horizontal="left" vertical="center" wrapText="1"/>
    </xf>
    <xf numFmtId="0" fontId="22" fillId="6" borderId="19" xfId="2" applyFont="1" applyFill="1" applyBorder="1" applyAlignment="1">
      <alignment horizontal="left" vertical="center" wrapText="1"/>
    </xf>
    <xf numFmtId="0" fontId="22" fillId="6" borderId="25" xfId="2" applyFont="1" applyFill="1" applyBorder="1" applyAlignment="1">
      <alignment horizontal="left" vertical="center" wrapText="1"/>
    </xf>
    <xf numFmtId="0" fontId="2" fillId="3" borderId="17" xfId="2" applyFont="1" applyFill="1" applyBorder="1" applyAlignment="1">
      <alignment horizontal="left" vertical="center" wrapText="1"/>
    </xf>
    <xf numFmtId="0" fontId="2" fillId="3" borderId="18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left" vertical="center" wrapText="1"/>
    </xf>
    <xf numFmtId="0" fontId="0" fillId="0" borderId="29" xfId="0" applyBorder="1"/>
    <xf numFmtId="0" fontId="11" fillId="0" borderId="0" xfId="2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2" applyFont="1" applyAlignment="1">
      <alignment horizontal="center" wrapText="1"/>
    </xf>
    <xf numFmtId="0" fontId="12" fillId="3" borderId="1" xfId="2" applyFill="1" applyBorder="1" applyAlignment="1">
      <alignment vertical="center" wrapText="1"/>
    </xf>
    <xf numFmtId="0" fontId="12" fillId="3" borderId="14" xfId="2" applyFill="1" applyBorder="1" applyAlignment="1">
      <alignment vertical="center" wrapText="1"/>
    </xf>
    <xf numFmtId="0" fontId="12" fillId="3" borderId="12" xfId="2" applyFill="1" applyBorder="1" applyAlignment="1">
      <alignment vertical="center" wrapText="1"/>
    </xf>
    <xf numFmtId="0" fontId="7" fillId="0" borderId="21" xfId="2" applyFont="1" applyBorder="1" applyAlignment="1">
      <alignment horizontal="center" vertical="center" wrapText="1"/>
    </xf>
    <xf numFmtId="0" fontId="24" fillId="6" borderId="16" xfId="2" applyFont="1" applyFill="1" applyBorder="1" applyAlignment="1" applyProtection="1">
      <alignment horizontal="center" vertical="center" wrapText="1"/>
      <protection locked="0"/>
    </xf>
    <xf numFmtId="0" fontId="24" fillId="6" borderId="18" xfId="2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0">
    <cellStyle name="Comma" xfId="1" builtinId="3"/>
    <cellStyle name="Comma 2" xfId="4" xr:uid="{00000000-0005-0000-0000-000001000000}"/>
    <cellStyle name="Comma 2 2" xfId="8" xr:uid="{00000000-0005-0000-0000-000002000000}"/>
    <cellStyle name="Comma 3" xfId="3" xr:uid="{00000000-0005-0000-0000-000003000000}"/>
    <cellStyle name="Comma 4" xfId="7" xr:uid="{00000000-0005-0000-0000-000004000000}"/>
    <cellStyle name="Currency 2" xfId="6" xr:uid="{00000000-0005-0000-0000-000005000000}"/>
    <cellStyle name="Currency 3" xfId="9" xr:uid="{00000000-0005-0000-0000-000006000000}"/>
    <cellStyle name="Normal" xfId="0" builtinId="0"/>
    <cellStyle name="Normal 2" xfId="2" xr:uid="{00000000-0005-0000-0000-000008000000}"/>
    <cellStyle name="Percent 2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fmlaLink="Workings!$A$32" lockText="1" noThreeD="1"/>
</file>

<file path=xl/ctrlProps/ctrlProp2.xml><?xml version="1.0" encoding="utf-8"?>
<formControlPr xmlns="http://schemas.microsoft.com/office/spreadsheetml/2009/9/main" objectType="Radio" checked="Checked" firstButton="1" fmlaLink="Workings!$A$26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33</xdr:row>
          <xdr:rowOff>66675</xdr:rowOff>
        </xdr:from>
        <xdr:to>
          <xdr:col>4</xdr:col>
          <xdr:colOff>933450</xdr:colOff>
          <xdr:row>33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37</xdr:row>
          <xdr:rowOff>38100</xdr:rowOff>
        </xdr:from>
        <xdr:to>
          <xdr:col>4</xdr:col>
          <xdr:colOff>809625</xdr:colOff>
          <xdr:row>37</xdr:row>
          <xdr:rowOff>266700</xdr:rowOff>
        </xdr:to>
        <xdr:sp macro="" textlink="">
          <xdr:nvSpPr>
            <xdr:cNvPr id="1050" name="Option Button 26" descr="Monthly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38</xdr:row>
          <xdr:rowOff>47625</xdr:rowOff>
        </xdr:from>
        <xdr:to>
          <xdr:col>4</xdr:col>
          <xdr:colOff>819150</xdr:colOff>
          <xdr:row>38</xdr:row>
          <xdr:rowOff>276225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Fortnightly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40</xdr:row>
          <xdr:rowOff>38100</xdr:rowOff>
        </xdr:from>
        <xdr:to>
          <xdr:col>4</xdr:col>
          <xdr:colOff>819150</xdr:colOff>
          <xdr:row>40</xdr:row>
          <xdr:rowOff>266700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Per Term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39</xdr:row>
          <xdr:rowOff>38100</xdr:rowOff>
        </xdr:from>
        <xdr:to>
          <xdr:col>4</xdr:col>
          <xdr:colOff>819150</xdr:colOff>
          <xdr:row>39</xdr:row>
          <xdr:rowOff>266700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Monthly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2543175</xdr:colOff>
          <xdr:row>12</xdr:row>
          <xdr:rowOff>19050</xdr:rowOff>
        </xdr:from>
        <xdr:to>
          <xdr:col>1</xdr:col>
          <xdr:colOff>3705225</xdr:colOff>
          <xdr:row>12</xdr:row>
          <xdr:rowOff>266700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2628900</xdr:colOff>
          <xdr:row>12</xdr:row>
          <xdr:rowOff>38100</xdr:rowOff>
        </xdr:from>
        <xdr:to>
          <xdr:col>1</xdr:col>
          <xdr:colOff>3086100</xdr:colOff>
          <xdr:row>12</xdr:row>
          <xdr:rowOff>257175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3143250</xdr:colOff>
          <xdr:row>12</xdr:row>
          <xdr:rowOff>38100</xdr:rowOff>
        </xdr:from>
        <xdr:to>
          <xdr:col>1</xdr:col>
          <xdr:colOff>3590925</xdr:colOff>
          <xdr:row>12</xdr:row>
          <xdr:rowOff>266700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1638300</xdr:colOff>
      <xdr:row>0</xdr:row>
      <xdr:rowOff>28575</xdr:rowOff>
    </xdr:from>
    <xdr:to>
      <xdr:col>1</xdr:col>
      <xdr:colOff>2438400</xdr:colOff>
      <xdr:row>4</xdr:row>
      <xdr:rowOff>141322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28575"/>
          <a:ext cx="800100" cy="1290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s.bne.catholic.edu.au/Users/tim.hayes/AppData/Local/Microsoft/Windows/Temporary%20Internet%20Files/Content.IE5/28RWQUND/AHS%20School%20Fees%20Calculation%20Sheet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ents copy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0"/>
  <sheetViews>
    <sheetView showGridLines="0" tabSelected="1" topLeftCell="A8" zoomScaleNormal="100" workbookViewId="0">
      <selection activeCell="C14" sqref="C14"/>
    </sheetView>
  </sheetViews>
  <sheetFormatPr defaultRowHeight="15" x14ac:dyDescent="0.25"/>
  <cols>
    <col min="1" max="1" width="3.42578125" customWidth="1"/>
    <col min="2" max="2" width="56.7109375" customWidth="1"/>
    <col min="3" max="4" width="22.7109375" customWidth="1"/>
    <col min="5" max="5" width="20.7109375" customWidth="1"/>
    <col min="6" max="6" width="22.7109375" customWidth="1"/>
    <col min="9" max="9" width="26.42578125" customWidth="1"/>
  </cols>
  <sheetData>
    <row r="1" spans="1:10" ht="36" customHeight="1" x14ac:dyDescent="0.5">
      <c r="A1" s="6"/>
      <c r="B1" s="98" t="s">
        <v>0</v>
      </c>
      <c r="C1" s="98"/>
      <c r="D1" s="98"/>
      <c r="E1" s="98"/>
      <c r="F1" s="98"/>
    </row>
    <row r="2" spans="1:10" ht="26.25" customHeight="1" x14ac:dyDescent="0.4">
      <c r="A2" s="6"/>
      <c r="B2" s="99" t="s">
        <v>1</v>
      </c>
      <c r="C2" s="99"/>
      <c r="D2" s="99"/>
      <c r="E2" s="99"/>
      <c r="F2" s="99"/>
    </row>
    <row r="3" spans="1:10" ht="15" customHeight="1" x14ac:dyDescent="0.4">
      <c r="A3" s="6"/>
      <c r="B3" s="97" t="s">
        <v>2</v>
      </c>
      <c r="C3" s="97"/>
      <c r="D3" s="97"/>
      <c r="E3" s="97"/>
      <c r="F3" s="97"/>
      <c r="G3" s="25"/>
      <c r="H3" s="25"/>
      <c r="I3" s="25"/>
      <c r="J3" s="25"/>
    </row>
    <row r="4" spans="1:10" ht="15" customHeight="1" x14ac:dyDescent="0.4">
      <c r="A4" s="6"/>
      <c r="B4" s="58"/>
      <c r="C4" s="43"/>
      <c r="D4" s="43"/>
      <c r="E4" s="43"/>
      <c r="F4" s="43"/>
      <c r="G4" s="25"/>
      <c r="H4" s="25"/>
      <c r="I4" s="25"/>
      <c r="J4" s="25"/>
    </row>
    <row r="5" spans="1:10" ht="25.5" customHeight="1" thickBot="1" x14ac:dyDescent="0.45">
      <c r="A5" s="6"/>
      <c r="B5" s="100" t="s">
        <v>3</v>
      </c>
      <c r="C5" s="100"/>
      <c r="D5" s="100"/>
      <c r="E5" s="100"/>
      <c r="F5" s="100"/>
      <c r="G5" s="16"/>
      <c r="H5" s="16"/>
      <c r="I5" s="16"/>
      <c r="J5" s="16"/>
    </row>
    <row r="6" spans="1:10" s="31" customFormat="1" ht="28.5" customHeight="1" x14ac:dyDescent="0.25">
      <c r="A6" s="29"/>
      <c r="B6" s="101" t="s">
        <v>4</v>
      </c>
      <c r="C6" s="102"/>
      <c r="D6" s="102"/>
      <c r="E6" s="102"/>
      <c r="F6" s="103"/>
      <c r="G6" s="30"/>
      <c r="H6" s="30"/>
      <c r="I6" s="30"/>
      <c r="J6" s="30"/>
    </row>
    <row r="7" spans="1:10" s="31" customFormat="1" ht="28.5" customHeight="1" x14ac:dyDescent="0.25">
      <c r="A7" s="29"/>
      <c r="B7" s="75" t="s">
        <v>5</v>
      </c>
      <c r="C7" s="76"/>
      <c r="D7" s="76"/>
      <c r="E7" s="76"/>
      <c r="F7" s="77"/>
      <c r="G7" s="30"/>
      <c r="H7" s="30"/>
      <c r="I7" s="30"/>
      <c r="J7" s="30"/>
    </row>
    <row r="8" spans="1:10" s="31" customFormat="1" ht="28.5" customHeight="1" x14ac:dyDescent="0.25">
      <c r="A8" s="29"/>
      <c r="B8" s="78" t="s">
        <v>6</v>
      </c>
      <c r="C8" s="79"/>
      <c r="D8" s="79"/>
      <c r="E8" s="79"/>
      <c r="F8" s="80"/>
      <c r="G8" s="30"/>
      <c r="H8" s="30"/>
      <c r="I8" s="30"/>
      <c r="J8" s="30"/>
    </row>
    <row r="9" spans="1:10" s="31" customFormat="1" ht="28.5" customHeight="1" x14ac:dyDescent="0.25">
      <c r="A9" s="29"/>
      <c r="B9" s="81" t="s">
        <v>7</v>
      </c>
      <c r="C9" s="82"/>
      <c r="D9" s="82"/>
      <c r="E9" s="82"/>
      <c r="F9" s="83"/>
      <c r="G9" s="30"/>
      <c r="H9" s="30"/>
      <c r="I9" s="30"/>
      <c r="J9" s="30"/>
    </row>
    <row r="10" spans="1:10" s="31" customFormat="1" ht="28.5" customHeight="1" thickBot="1" x14ac:dyDescent="0.3">
      <c r="A10" s="29"/>
      <c r="B10" s="84" t="s">
        <v>8</v>
      </c>
      <c r="C10" s="85"/>
      <c r="D10" s="85"/>
      <c r="E10" s="85"/>
      <c r="F10" s="86"/>
      <c r="G10" s="30"/>
      <c r="H10" s="30"/>
      <c r="I10" s="30"/>
      <c r="J10" s="30"/>
    </row>
    <row r="11" spans="1:10" s="31" customFormat="1" ht="28.5" customHeight="1" thickBot="1" x14ac:dyDescent="0.3">
      <c r="A11" s="29"/>
      <c r="B11" s="67"/>
      <c r="C11" s="67"/>
      <c r="D11" s="67"/>
      <c r="E11" s="67"/>
      <c r="F11" s="67"/>
      <c r="G11" s="30"/>
      <c r="H11" s="30"/>
      <c r="I11" s="30"/>
      <c r="J11" s="30"/>
    </row>
    <row r="12" spans="1:10" s="31" customFormat="1" ht="28.5" customHeight="1" thickBot="1" x14ac:dyDescent="0.3">
      <c r="A12" s="29"/>
      <c r="B12" s="68" t="s">
        <v>9</v>
      </c>
      <c r="C12" s="87"/>
      <c r="D12" s="87"/>
      <c r="E12" s="87"/>
      <c r="F12" s="88"/>
      <c r="G12" s="30"/>
      <c r="H12" s="30"/>
      <c r="I12" s="30"/>
      <c r="J12" s="30"/>
    </row>
    <row r="13" spans="1:10" ht="23.25" customHeight="1" thickBot="1" x14ac:dyDescent="0.45">
      <c r="A13" s="6"/>
      <c r="B13" s="66" t="s">
        <v>10</v>
      </c>
      <c r="C13" s="22" t="s">
        <v>11</v>
      </c>
      <c r="D13" s="22" t="s">
        <v>12</v>
      </c>
      <c r="E13" s="22" t="s">
        <v>13</v>
      </c>
      <c r="F13" s="22" t="s">
        <v>14</v>
      </c>
      <c r="G13" s="16"/>
      <c r="H13" s="16"/>
      <c r="I13" s="16"/>
      <c r="J13" s="16"/>
    </row>
    <row r="14" spans="1:10" ht="24" customHeight="1" thickBot="1" x14ac:dyDescent="0.45">
      <c r="A14" s="6"/>
      <c r="B14" s="23" t="s">
        <v>15</v>
      </c>
      <c r="C14" s="62"/>
      <c r="D14" s="62"/>
      <c r="E14" s="62"/>
      <c r="F14" s="62"/>
    </row>
    <row r="15" spans="1:10" ht="24" customHeight="1" thickBot="1" x14ac:dyDescent="0.45">
      <c r="A15" s="6"/>
      <c r="B15" s="23" t="s">
        <v>16</v>
      </c>
      <c r="C15" s="62"/>
      <c r="D15" s="62"/>
      <c r="E15" s="62"/>
      <c r="F15" s="62"/>
    </row>
    <row r="16" spans="1:10" ht="23.25" customHeight="1" thickBot="1" x14ac:dyDescent="0.45">
      <c r="A16" s="6"/>
      <c r="B16" s="23" t="s">
        <v>17</v>
      </c>
      <c r="C16" s="62"/>
      <c r="D16" s="62"/>
      <c r="E16" s="62"/>
      <c r="F16" s="62"/>
    </row>
    <row r="17" spans="1:9" ht="15" customHeight="1" thickBot="1" x14ac:dyDescent="0.3">
      <c r="B17" s="21"/>
    </row>
    <row r="18" spans="1:9" ht="25.5" x14ac:dyDescent="0.25">
      <c r="B18" s="89" t="s">
        <v>18</v>
      </c>
      <c r="C18" s="90"/>
      <c r="D18" s="1"/>
      <c r="E18" s="2" t="s">
        <v>19</v>
      </c>
      <c r="F18" s="3" t="s">
        <v>20</v>
      </c>
    </row>
    <row r="19" spans="1:9" ht="25.5" customHeight="1" x14ac:dyDescent="0.25">
      <c r="B19" s="91" t="s">
        <v>21</v>
      </c>
      <c r="C19" s="92"/>
      <c r="D19" s="59"/>
      <c r="E19" s="28" t="str">
        <f>IF(COUNTA(C16:F16)&gt;0,COUNTA(C16:F16),"")</f>
        <v/>
      </c>
      <c r="F19" s="60">
        <f>IF(E19=1, Workings!B2, "0")+IF(E19=2, Workings!B3, "0")+IF(E19=3, Workings!B4, "0")+IF(E19=4, Workings!B5, "0")</f>
        <v>0</v>
      </c>
      <c r="I19" s="65"/>
    </row>
    <row r="20" spans="1:9" ht="25.5" customHeight="1" x14ac:dyDescent="0.25">
      <c r="B20" s="91" t="s">
        <v>22</v>
      </c>
      <c r="C20" s="92"/>
      <c r="D20" s="73"/>
      <c r="E20" s="28" t="str">
        <f>IF(COUNTA(C17:F17)&gt;0,COUNTA(C17:F17),"")</f>
        <v/>
      </c>
      <c r="F20" s="60">
        <f>IF(E19="",0,550)</f>
        <v>0</v>
      </c>
      <c r="I20" s="65"/>
    </row>
    <row r="21" spans="1:9" ht="25.5" customHeight="1" x14ac:dyDescent="0.25">
      <c r="B21" s="91" t="s">
        <v>23</v>
      </c>
      <c r="C21" s="92"/>
      <c r="E21" s="26"/>
      <c r="F21" s="5"/>
    </row>
    <row r="22" spans="1:9" ht="25.5" customHeight="1" thickBot="1" x14ac:dyDescent="0.3">
      <c r="B22" s="95" t="s">
        <v>24</v>
      </c>
      <c r="C22" s="96"/>
      <c r="D22" s="61"/>
      <c r="E22" s="34"/>
      <c r="F22" s="35">
        <f>(D22)</f>
        <v>0</v>
      </c>
    </row>
    <row r="23" spans="1:9" ht="11.25" customHeight="1" thickBot="1" x14ac:dyDescent="0.3">
      <c r="B23" s="48"/>
      <c r="C23" s="49"/>
      <c r="D23" s="50"/>
      <c r="E23" s="51"/>
      <c r="F23" s="47"/>
    </row>
    <row r="24" spans="1:9" ht="25.5" x14ac:dyDescent="0.25">
      <c r="B24" s="93" t="s">
        <v>25</v>
      </c>
      <c r="C24" s="94"/>
      <c r="D24" s="1" t="s">
        <v>26</v>
      </c>
      <c r="E24" s="2" t="s">
        <v>19</v>
      </c>
      <c r="F24" s="3" t="s">
        <v>20</v>
      </c>
    </row>
    <row r="25" spans="1:9" ht="25.5" customHeight="1" x14ac:dyDescent="0.25">
      <c r="B25" s="122" t="s">
        <v>27</v>
      </c>
      <c r="C25" s="123"/>
      <c r="D25" s="38">
        <v>330</v>
      </c>
      <c r="E25" s="32">
        <f>COUNTIF($C$16:$F$16,"=prep")</f>
        <v>0</v>
      </c>
      <c r="F25" s="4">
        <f t="shared" ref="F25:F31" si="0">E25*D25</f>
        <v>0</v>
      </c>
    </row>
    <row r="26" spans="1:9" ht="25.5" customHeight="1" x14ac:dyDescent="0.25">
      <c r="A26" t="s">
        <v>28</v>
      </c>
      <c r="B26" s="122" t="s">
        <v>29</v>
      </c>
      <c r="C26" s="123"/>
      <c r="D26" s="38">
        <v>330</v>
      </c>
      <c r="E26" s="32">
        <f>COUNTIF($C$16:$F$16,"=1")</f>
        <v>0</v>
      </c>
      <c r="F26" s="4">
        <f t="shared" si="0"/>
        <v>0</v>
      </c>
    </row>
    <row r="27" spans="1:9" ht="25.5" customHeight="1" x14ac:dyDescent="0.25">
      <c r="B27" s="122" t="s">
        <v>30</v>
      </c>
      <c r="C27" s="123"/>
      <c r="D27" s="38">
        <v>330</v>
      </c>
      <c r="E27" s="32">
        <f>COUNTIF($C$16:$F$16,"=2")</f>
        <v>0</v>
      </c>
      <c r="F27" s="4">
        <f t="shared" si="0"/>
        <v>0</v>
      </c>
    </row>
    <row r="28" spans="1:9" ht="25.5" customHeight="1" x14ac:dyDescent="0.25">
      <c r="B28" s="122" t="s">
        <v>31</v>
      </c>
      <c r="C28" s="123"/>
      <c r="D28" s="38">
        <v>330</v>
      </c>
      <c r="E28" s="32">
        <f>COUNTIF($C$16:$F$16,"=3")</f>
        <v>0</v>
      </c>
      <c r="F28" s="4">
        <f t="shared" si="0"/>
        <v>0</v>
      </c>
    </row>
    <row r="29" spans="1:9" ht="25.5" customHeight="1" x14ac:dyDescent="0.25">
      <c r="B29" s="122" t="s">
        <v>32</v>
      </c>
      <c r="C29" s="123"/>
      <c r="D29" s="38">
        <v>330</v>
      </c>
      <c r="E29" s="32">
        <f>COUNTIF($C$16:$F$16,"=4")</f>
        <v>0</v>
      </c>
      <c r="F29" s="4">
        <f t="shared" si="0"/>
        <v>0</v>
      </c>
    </row>
    <row r="30" spans="1:9" ht="25.5" customHeight="1" x14ac:dyDescent="0.25">
      <c r="B30" s="122" t="s">
        <v>33</v>
      </c>
      <c r="C30" s="123"/>
      <c r="D30" s="38">
        <v>330</v>
      </c>
      <c r="E30" s="32">
        <f>COUNTIF($C$16:$F$16,"=5")</f>
        <v>0</v>
      </c>
      <c r="F30" s="4">
        <f t="shared" si="0"/>
        <v>0</v>
      </c>
    </row>
    <row r="31" spans="1:9" ht="25.5" customHeight="1" x14ac:dyDescent="0.25">
      <c r="B31" s="122" t="s">
        <v>34</v>
      </c>
      <c r="C31" s="123"/>
      <c r="D31" s="38">
        <v>330</v>
      </c>
      <c r="E31" s="32">
        <f>COUNTIF($C$16:$F$16,"=6")</f>
        <v>0</v>
      </c>
      <c r="F31" s="4">
        <f t="shared" si="0"/>
        <v>0</v>
      </c>
    </row>
    <row r="32" spans="1:9" ht="11.25" customHeight="1" thickBot="1" x14ac:dyDescent="0.3">
      <c r="B32" s="109"/>
      <c r="C32" s="110"/>
      <c r="D32" s="52"/>
      <c r="E32" s="53"/>
      <c r="F32" s="54"/>
    </row>
    <row r="33" spans="2:12" ht="25.5" customHeight="1" thickBot="1" x14ac:dyDescent="0.3">
      <c r="B33" s="114" t="s">
        <v>35</v>
      </c>
      <c r="C33" s="115"/>
      <c r="D33" s="115"/>
      <c r="E33" s="115"/>
      <c r="F33" s="55">
        <f>SUM(F19:F32)</f>
        <v>0</v>
      </c>
    </row>
    <row r="34" spans="2:12" ht="11.25" customHeight="1" thickBot="1" x14ac:dyDescent="0.3">
      <c r="B34" s="44"/>
      <c r="C34" s="45"/>
      <c r="D34" s="45"/>
      <c r="E34" s="45"/>
      <c r="F34" s="46"/>
    </row>
    <row r="35" spans="2:12" ht="25.5" customHeight="1" thickBot="1" x14ac:dyDescent="0.3">
      <c r="B35" s="114" t="s">
        <v>36</v>
      </c>
      <c r="C35" s="115"/>
      <c r="D35" s="115"/>
      <c r="E35" s="115"/>
      <c r="F35" s="55">
        <f>F33</f>
        <v>0</v>
      </c>
    </row>
    <row r="36" spans="2:12" ht="25.5" customHeight="1" thickBot="1" x14ac:dyDescent="0.3">
      <c r="B36" s="44"/>
      <c r="C36" s="45"/>
      <c r="D36" s="45"/>
      <c r="E36" s="45"/>
      <c r="F36" s="46"/>
    </row>
    <row r="37" spans="2:12" ht="25.5" customHeight="1" x14ac:dyDescent="0.25">
      <c r="B37" s="107" t="s">
        <v>37</v>
      </c>
      <c r="C37" s="108"/>
      <c r="D37" s="36" t="s">
        <v>38</v>
      </c>
      <c r="E37" s="36" t="s">
        <v>39</v>
      </c>
      <c r="F37" s="37" t="s">
        <v>40</v>
      </c>
      <c r="L37" s="57"/>
    </row>
    <row r="38" spans="2:12" ht="25.5" customHeight="1" x14ac:dyDescent="0.25">
      <c r="B38" s="116" t="s">
        <v>41</v>
      </c>
      <c r="C38" s="117"/>
      <c r="D38" s="74">
        <v>40</v>
      </c>
      <c r="E38" s="33"/>
      <c r="F38" s="4">
        <f>IF(Workings!A26=1,$F$35/D38,0)</f>
        <v>0</v>
      </c>
    </row>
    <row r="39" spans="2:12" ht="25.5" customHeight="1" x14ac:dyDescent="0.25">
      <c r="B39" s="116" t="s">
        <v>42</v>
      </c>
      <c r="C39" s="117"/>
      <c r="D39" s="74"/>
      <c r="E39" s="33"/>
      <c r="F39" s="4">
        <f>IF(Workings!A26=2,$F$35/D39,0)</f>
        <v>0</v>
      </c>
    </row>
    <row r="40" spans="2:12" ht="25.5" customHeight="1" x14ac:dyDescent="0.25">
      <c r="B40" s="116" t="s">
        <v>43</v>
      </c>
      <c r="C40" s="117"/>
      <c r="D40" s="74">
        <v>10</v>
      </c>
      <c r="E40" s="72"/>
      <c r="F40" s="4">
        <f>IF(Workings!A26=4,$F$35/D40,0)</f>
        <v>0</v>
      </c>
      <c r="I40" s="57"/>
    </row>
    <row r="41" spans="2:12" ht="25.5" customHeight="1" thickBot="1" x14ac:dyDescent="0.3">
      <c r="B41" s="118" t="s">
        <v>44</v>
      </c>
      <c r="C41" s="119"/>
      <c r="D41" s="69">
        <v>4</v>
      </c>
      <c r="E41" s="70"/>
      <c r="F41" s="71">
        <f>IF(Workings!A26=3,($F$19*1+$F$35-$F$19)/D41,0)</f>
        <v>0</v>
      </c>
    </row>
    <row r="42" spans="2:12" ht="25.5" customHeight="1" thickBot="1" x14ac:dyDescent="0.3">
      <c r="B42" s="111"/>
      <c r="C42" s="112"/>
      <c r="D42" s="112"/>
      <c r="E42" s="112"/>
      <c r="F42" s="113"/>
    </row>
    <row r="43" spans="2:12" ht="25.5" customHeight="1" thickBot="1" x14ac:dyDescent="0.3">
      <c r="B43" s="120" t="s">
        <v>45</v>
      </c>
      <c r="C43" s="121"/>
      <c r="D43" s="64"/>
      <c r="E43" s="7"/>
      <c r="F43" s="63"/>
      <c r="G43" s="13"/>
      <c r="H43" s="7"/>
      <c r="I43" s="10"/>
    </row>
    <row r="44" spans="2:12" ht="15.75" thickBot="1" x14ac:dyDescent="0.3">
      <c r="B44" s="17" t="s">
        <v>46</v>
      </c>
      <c r="C44" s="105" t="s">
        <v>47</v>
      </c>
      <c r="D44" s="106"/>
      <c r="E44" s="13"/>
      <c r="F44" s="15"/>
      <c r="G44" s="13"/>
      <c r="H44" s="13"/>
      <c r="I44" s="11" t="s">
        <v>48</v>
      </c>
    </row>
    <row r="45" spans="2:12" x14ac:dyDescent="0.25">
      <c r="B45" s="12"/>
      <c r="C45" s="19"/>
      <c r="D45" s="19"/>
      <c r="E45" s="20"/>
      <c r="F45" s="15"/>
      <c r="G45" s="13"/>
      <c r="H45" s="9"/>
      <c r="I45" s="9"/>
    </row>
    <row r="46" spans="2:12" ht="15.75" thickBot="1" x14ac:dyDescent="0.3">
      <c r="B46" s="12"/>
      <c r="D46" s="14"/>
      <c r="E46" s="13"/>
      <c r="F46" s="42"/>
      <c r="G46" s="13"/>
      <c r="H46" s="13"/>
      <c r="I46" s="13"/>
    </row>
    <row r="47" spans="2:12" ht="16.5" customHeight="1" thickBot="1" x14ac:dyDescent="0.3">
      <c r="B47" s="104" t="s">
        <v>49</v>
      </c>
      <c r="E47" s="40" t="s">
        <v>50</v>
      </c>
      <c r="F47" s="24">
        <f>F38</f>
        <v>0</v>
      </c>
      <c r="G47" s="13"/>
      <c r="H47" s="13"/>
      <c r="I47" s="13"/>
    </row>
    <row r="48" spans="2:12" ht="16.5" thickBot="1" x14ac:dyDescent="0.3">
      <c r="B48" s="104"/>
      <c r="E48" s="40" t="s">
        <v>51</v>
      </c>
      <c r="F48" s="24">
        <f>F39</f>
        <v>0</v>
      </c>
      <c r="G48" s="13"/>
      <c r="H48" s="13"/>
      <c r="I48" s="13"/>
    </row>
    <row r="49" spans="2:9" ht="16.5" thickBot="1" x14ac:dyDescent="0.3">
      <c r="B49" s="56"/>
      <c r="E49" s="40" t="s">
        <v>52</v>
      </c>
      <c r="F49" s="24">
        <f>F40</f>
        <v>0</v>
      </c>
      <c r="G49" s="13"/>
      <c r="H49" s="13"/>
      <c r="I49" s="13"/>
    </row>
    <row r="50" spans="2:9" ht="16.5" thickBot="1" x14ac:dyDescent="0.3">
      <c r="B50" s="18"/>
      <c r="C50" s="39"/>
      <c r="D50" s="39"/>
      <c r="E50" s="41" t="s">
        <v>53</v>
      </c>
      <c r="F50" s="24">
        <f>F41</f>
        <v>0</v>
      </c>
      <c r="G50" s="13"/>
      <c r="H50" s="13"/>
      <c r="I50" s="8"/>
    </row>
  </sheetData>
  <sheetProtection algorithmName="SHA-512" hashValue="UBCPr2iLFcoVOgOfkORpxoqxS5J+uB3B1MuFqEhKfwanpqlYDwcJUJ0sb9C9BcS0+xh1Z3LvrrwNTUTw8Jtbzw==" saltValue="K6Wx3UrbpdGyKZDxvKeaAw==" spinCount="100000" sheet="1" selectLockedCells="1"/>
  <mergeCells count="35">
    <mergeCell ref="B30:C30"/>
    <mergeCell ref="B29:C29"/>
    <mergeCell ref="B31:C31"/>
    <mergeCell ref="B25:C25"/>
    <mergeCell ref="B40:C40"/>
    <mergeCell ref="B26:C26"/>
    <mergeCell ref="B27:C27"/>
    <mergeCell ref="B28:C28"/>
    <mergeCell ref="B47:B48"/>
    <mergeCell ref="C44:D44"/>
    <mergeCell ref="B37:C37"/>
    <mergeCell ref="B32:C32"/>
    <mergeCell ref="B42:F42"/>
    <mergeCell ref="B35:E35"/>
    <mergeCell ref="B38:C38"/>
    <mergeCell ref="B39:C39"/>
    <mergeCell ref="B41:C41"/>
    <mergeCell ref="B33:E33"/>
    <mergeCell ref="B43:C43"/>
    <mergeCell ref="B3:F3"/>
    <mergeCell ref="B1:F1"/>
    <mergeCell ref="B2:F2"/>
    <mergeCell ref="B5:F5"/>
    <mergeCell ref="B6:F6"/>
    <mergeCell ref="B18:C18"/>
    <mergeCell ref="B19:C19"/>
    <mergeCell ref="B24:C24"/>
    <mergeCell ref="B21:C21"/>
    <mergeCell ref="B22:C22"/>
    <mergeCell ref="B20:C20"/>
    <mergeCell ref="B7:F7"/>
    <mergeCell ref="B8:F8"/>
    <mergeCell ref="B9:F9"/>
    <mergeCell ref="B10:F10"/>
    <mergeCell ref="C12:F12"/>
  </mergeCells>
  <dataValidations count="2">
    <dataValidation type="list" allowBlank="1" showInputMessage="1" showErrorMessage="1" sqref="C16:F16" xr:uid="{00000000-0002-0000-0000-000000000000}">
      <formula1>Year_Levels</formula1>
    </dataValidation>
    <dataValidation type="list" allowBlank="1" showInputMessage="1" showErrorMessage="1" sqref="C44:D44" xr:uid="{00000000-0002-0000-0000-000001000000}">
      <formula1>Payment_Options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4</xdr:col>
                    <xdr:colOff>885825</xdr:colOff>
                    <xdr:row>33</xdr:row>
                    <xdr:rowOff>66675</xdr:rowOff>
                  </from>
                  <to>
                    <xdr:col>4</xdr:col>
                    <xdr:colOff>933450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Option Button 26">
              <controlPr defaultSize="0" autoFill="0" autoLine="0" autoPict="0" altText="Monthly">
                <anchor moveWithCells="1">
                  <from>
                    <xdr:col>4</xdr:col>
                    <xdr:colOff>266700</xdr:colOff>
                    <xdr:row>37</xdr:row>
                    <xdr:rowOff>38100</xdr:rowOff>
                  </from>
                  <to>
                    <xdr:col>4</xdr:col>
                    <xdr:colOff>809625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Option Button 27">
              <controlPr defaultSize="0" autoFill="0" autoLine="0" autoPict="0">
                <anchor moveWithCells="1">
                  <from>
                    <xdr:col>4</xdr:col>
                    <xdr:colOff>276225</xdr:colOff>
                    <xdr:row>38</xdr:row>
                    <xdr:rowOff>47625</xdr:rowOff>
                  </from>
                  <to>
                    <xdr:col>4</xdr:col>
                    <xdr:colOff>819150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Option Button 28">
              <controlPr defaultSize="0" autoFill="0" autoLine="0" autoPict="0">
                <anchor moveWithCells="1">
                  <from>
                    <xdr:col>4</xdr:col>
                    <xdr:colOff>276225</xdr:colOff>
                    <xdr:row>40</xdr:row>
                    <xdr:rowOff>38100</xdr:rowOff>
                  </from>
                  <to>
                    <xdr:col>4</xdr:col>
                    <xdr:colOff>819150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Option Button 29">
              <controlPr defaultSize="0" autoFill="0" autoLine="0" autoPict="0">
                <anchor moveWithCells="1">
                  <from>
                    <xdr:col>4</xdr:col>
                    <xdr:colOff>276225</xdr:colOff>
                    <xdr:row>39</xdr:row>
                    <xdr:rowOff>38100</xdr:rowOff>
                  </from>
                  <to>
                    <xdr:col>4</xdr:col>
                    <xdr:colOff>819150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Group Box 33">
              <controlPr defaultSize="0" autoFill="0" autoPict="0">
                <anchor moveWithCells="1">
                  <from>
                    <xdr:col>1</xdr:col>
                    <xdr:colOff>2543175</xdr:colOff>
                    <xdr:row>12</xdr:row>
                    <xdr:rowOff>19050</xdr:rowOff>
                  </from>
                  <to>
                    <xdr:col>1</xdr:col>
                    <xdr:colOff>3705225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Option Button 35">
              <controlPr locked="0" defaultSize="0" autoFill="0" autoLine="0" autoPict="0">
                <anchor moveWithCells="1">
                  <from>
                    <xdr:col>1</xdr:col>
                    <xdr:colOff>2628900</xdr:colOff>
                    <xdr:row>12</xdr:row>
                    <xdr:rowOff>38100</xdr:rowOff>
                  </from>
                  <to>
                    <xdr:col>1</xdr:col>
                    <xdr:colOff>3086100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Option Button 36">
              <controlPr locked="0" defaultSize="0" autoFill="0" autoLine="0" autoPict="0">
                <anchor moveWithCells="1">
                  <from>
                    <xdr:col>1</xdr:col>
                    <xdr:colOff>3143250</xdr:colOff>
                    <xdr:row>12</xdr:row>
                    <xdr:rowOff>38100</xdr:rowOff>
                  </from>
                  <to>
                    <xdr:col>1</xdr:col>
                    <xdr:colOff>3590925</xdr:colOff>
                    <xdr:row>12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Workings!$A$2:$A$5</xm:f>
          </x14:formula1>
          <xm:sqref>E22:E23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workbookViewId="0">
      <selection activeCell="D14" sqref="D14"/>
    </sheetView>
  </sheetViews>
  <sheetFormatPr defaultRowHeight="15" x14ac:dyDescent="0.25"/>
  <cols>
    <col min="1" max="1" width="16.5703125" customWidth="1"/>
    <col min="2" max="2" width="12.85546875" customWidth="1"/>
    <col min="5" max="5" width="14.28515625" customWidth="1"/>
  </cols>
  <sheetData>
    <row r="1" spans="1:2" x14ac:dyDescent="0.25">
      <c r="A1" s="27" t="s">
        <v>54</v>
      </c>
      <c r="B1" t="s">
        <v>55</v>
      </c>
    </row>
    <row r="2" spans="1:2" x14ac:dyDescent="0.25">
      <c r="A2">
        <v>1</v>
      </c>
      <c r="B2">
        <v>1850</v>
      </c>
    </row>
    <row r="3" spans="1:2" x14ac:dyDescent="0.25">
      <c r="A3">
        <v>2</v>
      </c>
      <c r="B3">
        <v>2960</v>
      </c>
    </row>
    <row r="4" spans="1:2" x14ac:dyDescent="0.25">
      <c r="A4">
        <v>3</v>
      </c>
      <c r="B4">
        <v>3700</v>
      </c>
    </row>
    <row r="5" spans="1:2" x14ac:dyDescent="0.25">
      <c r="A5">
        <v>4</v>
      </c>
      <c r="B5">
        <v>4070</v>
      </c>
    </row>
    <row r="8" spans="1:2" x14ac:dyDescent="0.25">
      <c r="A8" s="27" t="s">
        <v>56</v>
      </c>
    </row>
    <row r="9" spans="1:2" x14ac:dyDescent="0.25">
      <c r="A9" s="27"/>
    </row>
    <row r="10" spans="1:2" x14ac:dyDescent="0.25">
      <c r="A10" t="s">
        <v>57</v>
      </c>
    </row>
    <row r="11" spans="1:2" x14ac:dyDescent="0.25">
      <c r="A11">
        <v>1</v>
      </c>
    </row>
    <row r="12" spans="1:2" x14ac:dyDescent="0.25">
      <c r="A12">
        <v>2</v>
      </c>
    </row>
    <row r="13" spans="1:2" x14ac:dyDescent="0.25">
      <c r="A13">
        <v>3</v>
      </c>
    </row>
    <row r="14" spans="1:2" x14ac:dyDescent="0.25">
      <c r="A14">
        <v>4</v>
      </c>
    </row>
    <row r="15" spans="1:2" x14ac:dyDescent="0.25">
      <c r="A15">
        <v>5</v>
      </c>
    </row>
    <row r="16" spans="1:2" x14ac:dyDescent="0.25">
      <c r="A16">
        <v>6</v>
      </c>
    </row>
    <row r="19" spans="1:1" x14ac:dyDescent="0.25">
      <c r="A19" s="27" t="s">
        <v>37</v>
      </c>
    </row>
    <row r="20" spans="1:1" x14ac:dyDescent="0.25">
      <c r="A20" t="s">
        <v>47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5" spans="1:1" x14ac:dyDescent="0.25">
      <c r="A25" t="s">
        <v>61</v>
      </c>
    </row>
    <row r="26" spans="1:1" x14ac:dyDescent="0.25">
      <c r="A26">
        <v>1</v>
      </c>
    </row>
    <row r="31" spans="1:1" x14ac:dyDescent="0.25">
      <c r="A31" t="s">
        <v>62</v>
      </c>
    </row>
    <row r="32" spans="1:1" x14ac:dyDescent="0.25">
      <c r="A32" t="b">
        <v>1</v>
      </c>
    </row>
    <row r="33" spans="1:1" x14ac:dyDescent="0.25">
      <c r="A33" t="b">
        <v>0</v>
      </c>
    </row>
    <row r="34" spans="1:1" x14ac:dyDescent="0.25">
      <c r="A34" t="b">
        <v>0</v>
      </c>
    </row>
    <row r="36" spans="1:1" x14ac:dyDescent="0.25">
      <c r="A36" t="s">
        <v>63</v>
      </c>
    </row>
    <row r="37" spans="1:1" x14ac:dyDescent="0.25">
      <c r="A37" t="b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07C119ADCB4F4688B7ED7A1A4E4FA1" ma:contentTypeVersion="1" ma:contentTypeDescription="Create a new document." ma:contentTypeScope="" ma:versionID="3a2c681b59706fb712cdf5fb6cd980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6a180fa165c6a47b5204b4c1e2ef6c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A0B48B-ECA1-46C4-A5DD-7779B9636692}"/>
</file>

<file path=customXml/itemProps2.xml><?xml version="1.0" encoding="utf-8"?>
<ds:datastoreItem xmlns:ds="http://schemas.openxmlformats.org/officeDocument/2006/customXml" ds:itemID="{DF9D9EE0-75C5-4952-87C2-D7F6DF2865DA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850d67d8-37fa-4d3b-9ed1-8b5b5d8d1270"/>
    <ds:schemaRef ds:uri="http://schemas.microsoft.com/office/2006/documentManagement/types"/>
    <ds:schemaRef ds:uri="http://schemas.microsoft.com/office/infopath/2007/PartnerControls"/>
    <ds:schemaRef ds:uri="cdaab819-e964-4e83-b7fc-bfab458e791a"/>
    <ds:schemaRef ds:uri="10977377-c989-4ef9-9c2d-d98c2b4935a9"/>
  </ds:schemaRefs>
</ds:datastoreItem>
</file>

<file path=customXml/itemProps3.xml><?xml version="1.0" encoding="utf-8"?>
<ds:datastoreItem xmlns:ds="http://schemas.openxmlformats.org/officeDocument/2006/customXml" ds:itemID="{563CD688-475F-4881-B89B-FDDE2221023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8620f7-aa4a-40ac-902a-2ef913d8ed69}" enabled="0" method="" siteId="{378620f7-aa4a-40ac-902a-2ef913d8ed6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Fee Calculation</vt:lpstr>
      <vt:lpstr>Workings</vt:lpstr>
      <vt:lpstr>No._of_Students</vt:lpstr>
      <vt:lpstr>Payment_Options</vt:lpstr>
      <vt:lpstr>'Fee Calculation'!Print_Area</vt:lpstr>
      <vt:lpstr>Year_Levels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 Calculator</dc:title>
  <dc:subject/>
  <dc:creator>Tim Hayes</dc:creator>
  <cp:keywords/>
  <dc:description/>
  <cp:lastModifiedBy>Sarah McGreevy</cp:lastModifiedBy>
  <cp:revision/>
  <dcterms:created xsi:type="dcterms:W3CDTF">2016-02-04T00:05:04Z</dcterms:created>
  <dcterms:modified xsi:type="dcterms:W3CDTF">2024-11-20T05:15:37Z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0x0101008007C119ADCB4F4688B7ED7A1A4E4FA1</vt:lpwstr>
  </property>
  <property fmtid="{D5CDD505-2E9C-101B-9397-08002B2CF9AE}" pid="3" name="_dlc_DocIdItemGuid">
    <vt:lpwstr>1287f1f7-c4ce-467e-a56e-20bb63be3624</vt:lpwstr>
  </property>
  <property fmtid="{D5CDD505-2E9C-101B-9397-08002B2CF9AE}" pid="4" name="MediaServiceImageTags">
    <vt:lpwstr/>
  </property>
  <property fmtid="{D5CDD505-2E9C-101B-9397-08002B2CF9AE}" pid="5" name="Order">
    <vt:r8>2000</vt:r8>
  </property>
  <property fmtid="{D5CDD505-2E9C-101B-9397-08002B2CF9AE}" pid="6" name="xd_Signature">
    <vt:bool>false</vt:bool>
  </property>
  <property fmtid="{D5CDD505-2E9C-101B-9397-08002B2CF9AE}" pid="7" name="SharedWithUsers">
    <vt:lpwstr/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